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80" yWindow="0" windowWidth="23960" windowHeight="15720" tabRatio="602"/>
  </bookViews>
  <sheets>
    <sheet name="VisualEyes" sheetId="10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A4" i="10"/>
  <c r="AA5"/>
  <c r="AA6"/>
  <c r="AA7"/>
  <c r="AA8"/>
  <c r="AA9"/>
  <c r="AA10"/>
  <c r="AA11"/>
  <c r="AA12"/>
  <c r="AA3"/>
  <c r="S12"/>
  <c r="Y12"/>
  <c r="S11"/>
  <c r="Y11"/>
  <c r="S10"/>
  <c r="Y10"/>
  <c r="S9"/>
  <c r="Y9"/>
  <c r="S8"/>
  <c r="Y8"/>
  <c r="S7"/>
  <c r="Y7"/>
  <c r="S6"/>
  <c r="Y6"/>
  <c r="S5"/>
  <c r="Y5"/>
  <c r="S4"/>
  <c r="Y4"/>
  <c r="S3"/>
  <c r="Y3"/>
  <c r="S2"/>
  <c r="Y2"/>
  <c r="X12"/>
  <c r="X11"/>
  <c r="X10"/>
  <c r="X9"/>
  <c r="X8"/>
  <c r="X7"/>
  <c r="X6"/>
  <c r="X5"/>
  <c r="X4"/>
  <c r="X3"/>
  <c r="X2"/>
  <c r="AB12"/>
  <c r="AB11"/>
  <c r="AB10"/>
  <c r="AB9"/>
  <c r="AB8"/>
  <c r="AB7"/>
  <c r="AB6"/>
  <c r="AB5"/>
  <c r="AB4"/>
  <c r="AB3"/>
  <c r="AB2"/>
  <c r="U12"/>
  <c r="U11"/>
  <c r="U10"/>
  <c r="U9"/>
  <c r="U8"/>
  <c r="U7"/>
  <c r="U6"/>
  <c r="U5"/>
  <c r="U4"/>
  <c r="U3"/>
  <c r="U2"/>
  <c r="AK12"/>
  <c r="AK11"/>
  <c r="AK10"/>
  <c r="AK9"/>
  <c r="AK8"/>
  <c r="AK7"/>
  <c r="AK6"/>
  <c r="AK5"/>
  <c r="AK4"/>
  <c r="AK3"/>
  <c r="AK2"/>
  <c r="Z12"/>
  <c r="Z11"/>
  <c r="Z10"/>
  <c r="Z9"/>
  <c r="Z8"/>
  <c r="Z7"/>
  <c r="Z6"/>
  <c r="Z5"/>
  <c r="Z4"/>
  <c r="Z3"/>
  <c r="Z2"/>
  <c r="AL12"/>
  <c r="AL11"/>
  <c r="AL10"/>
  <c r="AL9"/>
  <c r="AL8"/>
  <c r="AL7"/>
  <c r="AL6"/>
  <c r="AL5"/>
  <c r="AL4"/>
  <c r="AL3"/>
  <c r="AL2"/>
  <c r="AI12"/>
  <c r="AI11"/>
  <c r="AI10"/>
  <c r="AI9"/>
  <c r="AI8"/>
  <c r="AI7"/>
  <c r="AI6"/>
  <c r="AI5"/>
  <c r="AI4"/>
  <c r="AI3"/>
  <c r="AI2"/>
  <c r="V12"/>
  <c r="V11"/>
  <c r="V10"/>
  <c r="V9"/>
  <c r="V8"/>
  <c r="V7"/>
  <c r="V6"/>
  <c r="V5"/>
  <c r="V4"/>
  <c r="V3"/>
  <c r="V2"/>
</calcChain>
</file>

<file path=xl/comments1.xml><?xml version="1.0" encoding="utf-8"?>
<comments xmlns="http://schemas.openxmlformats.org/spreadsheetml/2006/main">
  <authors>
    <author>Martinus Meiborg</author>
  </authors>
  <commentList>
    <comment ref="U12" authorId="0">
      <text>
        <r>
          <rPr>
            <sz val="9"/>
            <color indexed="81"/>
            <rFont val="Verdana"/>
          </rPr>
          <t>Wifi or Cell makes dot or triangle</t>
        </r>
      </text>
    </comment>
    <comment ref="X12" authorId="0">
      <text>
        <r>
          <rPr>
            <sz val="9"/>
            <color indexed="81"/>
            <rFont val="Verdana"/>
          </rPr>
          <t xml:space="preserve">compose tilte
Strip </t>
        </r>
        <r>
          <rPr>
            <b/>
            <sz val="9"/>
            <color indexed="81"/>
            <rFont val="Verdana"/>
          </rPr>
          <t>"SSID:</t>
        </r>
        <r>
          <rPr>
            <sz val="9"/>
            <color indexed="81"/>
            <rFont val="Verdana"/>
          </rPr>
          <t xml:space="preserve"> " from wifi string.</t>
        </r>
      </text>
    </comment>
    <comment ref="Y12" authorId="0">
      <text>
        <r>
          <rPr>
            <sz val="9"/>
            <color indexed="81"/>
            <rFont val="Verdana"/>
          </rPr>
          <t xml:space="preserve">desciption sting with all speed values
</t>
        </r>
      </text>
    </comment>
    <comment ref="Z12" authorId="0">
      <text>
        <r>
          <rPr>
            <sz val="9"/>
            <color indexed="81"/>
            <rFont val="Verdana"/>
          </rPr>
          <t xml:space="preserve">cell or wifi image
</t>
        </r>
      </text>
    </comment>
    <comment ref="AA12" authorId="0">
      <text>
        <r>
          <rPr>
            <sz val="9"/>
            <color indexed="81"/>
            <rFont val="Verdana"/>
          </rPr>
          <t xml:space="preserve">enter "1" in top row. Formula on row below will distrubute elements on timeline tracks. Change the 4 into the number of tracks you want then "fill down"
</t>
        </r>
      </text>
    </comment>
    <comment ref="AI12" authorId="0">
      <text>
        <r>
          <rPr>
            <sz val="9"/>
            <color indexed="81"/>
            <rFont val="Verdana"/>
          </rPr>
          <t xml:space="preserve">Position sting calculation.
</t>
        </r>
      </text>
    </comment>
    <comment ref="AK12" authorId="0">
      <text>
        <r>
          <rPr>
            <sz val="9"/>
            <color indexed="81"/>
            <rFont val="Verdana"/>
          </rPr>
          <t xml:space="preserve">calculation of  where the map goes if you click the timeline element. Last figure is altitude)
</t>
        </r>
      </text>
    </comment>
    <comment ref="AL12" authorId="0">
      <text>
        <r>
          <rPr>
            <sz val="9"/>
            <color indexed="81"/>
            <rFont val="Verdana"/>
          </rPr>
          <t>the values of the location string in the "story" rows
See visualize files. The story rows are under the marker rows (dots) but simolar only the position colum is diffrerent.</t>
        </r>
      </text>
    </comment>
  </commentList>
</comments>
</file>

<file path=xl/sharedStrings.xml><?xml version="1.0" encoding="utf-8"?>
<sst xmlns="http://schemas.openxmlformats.org/spreadsheetml/2006/main" count="138" uniqueCount="93">
  <si>
    <t>iPad 3</t>
    <phoneticPr fontId="1" type="noConversion"/>
  </si>
  <si>
    <t>iPhone 5s</t>
    <phoneticPr fontId="1" type="noConversion"/>
  </si>
  <si>
    <t>iPhone 5s</t>
    <phoneticPr fontId="1" type="noConversion"/>
  </si>
  <si>
    <t>These are the column from a data set. See the derived Visualize columns at the right &gt;&gt;&gt;&gt;&gt;&gt;&gt;&gt;</t>
    <phoneticPr fontId="1" type="noConversion"/>
  </si>
  <si>
    <t>id_489</t>
  </si>
  <si>
    <t>id_488</t>
  </si>
  <si>
    <t>iPhone 6+ C3</t>
    <phoneticPr fontId="1" type="noConversion"/>
  </si>
  <si>
    <t>OPTUS LTE</t>
  </si>
  <si>
    <t>-33.883800</t>
  </si>
  <si>
    <t>150.961500</t>
  </si>
  <si>
    <t>Blacktown</t>
  </si>
  <si>
    <t>10.45.114.226</t>
  </si>
  <si>
    <t>49.181.165.203</t>
  </si>
  <si>
    <t>iPhone 6+ C3</t>
  </si>
  <si>
    <t>OPTUS WCDMA</t>
  </si>
  <si>
    <t>10.150.97.73</t>
  </si>
  <si>
    <t>iPhone 6+ C5</t>
  </si>
  <si>
    <t>52.374851</t>
  </si>
  <si>
    <t>4.896034</t>
  </si>
  <si>
    <t>192.168.178.115</t>
  </si>
  <si>
    <t>52.369238</t>
  </si>
  <si>
    <t>4.905929</t>
  </si>
  <si>
    <t>ServerName</t>
  </si>
  <si>
    <t>InternalIp</t>
  </si>
  <si>
    <t>ExternalIp</t>
  </si>
  <si>
    <t>Maps</t>
    <phoneticPr fontId="1" type="noConversion"/>
  </si>
  <si>
    <t>Lat °</t>
    <phoneticPr fontId="1" type="noConversion"/>
  </si>
  <si>
    <t>Lon °</t>
    <phoneticPr fontId="1" type="noConversion"/>
  </si>
  <si>
    <t>id</t>
  </si>
  <si>
    <t>marker</t>
  </si>
  <si>
    <t>start</t>
  </si>
  <si>
    <t>end</t>
  </si>
  <si>
    <t>title</t>
  </si>
  <si>
    <t>desc</t>
  </si>
  <si>
    <t>pic</t>
  </si>
  <si>
    <t>pos</t>
  </si>
  <si>
    <t>color</t>
  </si>
  <si>
    <t>size</t>
  </si>
  <si>
    <t>opacity</t>
  </si>
  <si>
    <t>edge</t>
  </si>
  <si>
    <t>mapMarker</t>
  </si>
  <si>
    <t>mapColor</t>
  </si>
  <si>
    <t>mapSize</t>
  </si>
  <si>
    <t>where</t>
  </si>
  <si>
    <t>show</t>
  </si>
  <si>
    <t>click</t>
  </si>
  <si>
    <t>id_498</t>
  </si>
  <si>
    <t>id_497</t>
  </si>
  <si>
    <t>id_496</t>
  </si>
  <si>
    <t>id_495</t>
  </si>
  <si>
    <t>id_494</t>
  </si>
  <si>
    <t>id_493</t>
  </si>
  <si>
    <t>id_492</t>
  </si>
  <si>
    <t>id_491</t>
  </si>
  <si>
    <t>id_490</t>
  </si>
  <si>
    <t>52.369242</t>
  </si>
  <si>
    <t>10.150.96.72</t>
  </si>
  <si>
    <t>217.149.135.181</t>
  </si>
  <si>
    <t>52.374767</t>
  </si>
  <si>
    <t>4.895740</t>
  </si>
  <si>
    <t>52.374766</t>
  </si>
  <si>
    <t>4.895910</t>
  </si>
  <si>
    <t>SSID: VGV751902129A_EXT</t>
  </si>
  <si>
    <t>52.372517</t>
  </si>
  <si>
    <t>4.882102</t>
  </si>
  <si>
    <t>192.168.2.15</t>
  </si>
  <si>
    <t>77.173.85.199</t>
  </si>
  <si>
    <t>Date</t>
  </si>
  <si>
    <t>4.905931</t>
  </si>
  <si>
    <t>Device</t>
    <phoneticPr fontId="1" type="noConversion"/>
  </si>
  <si>
    <t>Lat#</t>
    <phoneticPr fontId="1" type="noConversion"/>
  </si>
  <si>
    <t>Lon#</t>
    <phoneticPr fontId="1" type="noConversion"/>
  </si>
  <si>
    <t>SSID: GOTOAmsterdam</t>
  </si>
  <si>
    <t>for whhere column Story</t>
    <phoneticPr fontId="1" type="noConversion"/>
  </si>
  <si>
    <t>ConnType</t>
  </si>
  <si>
    <t>ConnDetails</t>
  </si>
  <si>
    <t>Lat</t>
  </si>
  <si>
    <t>Lon</t>
  </si>
  <si>
    <t>Download</t>
  </si>
  <si>
    <t>DownloadBytes</t>
  </si>
  <si>
    <t>Upload</t>
  </si>
  <si>
    <t>UploadBytes</t>
  </si>
  <si>
    <t>Latency</t>
  </si>
  <si>
    <t>Wi-Fi</t>
  </si>
  <si>
    <t>SSID: FritzBox!</t>
  </si>
  <si>
    <t>Amsterdam</t>
  </si>
  <si>
    <t>82.168.128.14</t>
  </si>
  <si>
    <t>SSID: UPC6638994</t>
  </si>
  <si>
    <t>52.353400</t>
  </si>
  <si>
    <t>4.910857</t>
  </si>
  <si>
    <t>192.168.0.13</t>
  </si>
  <si>
    <t>213.127.10.89</t>
  </si>
  <si>
    <t>Cell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</si>
</sst>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m\/d\/yyyy\ hh:mm"/>
  </numFmts>
  <fonts count="5">
    <font>
      <sz val="10"/>
      <name val="Verdana"/>
    </font>
    <font>
      <sz val="8"/>
      <name val="Verdana"/>
    </font>
    <font>
      <b/>
      <sz val="10"/>
      <name val="Arial"/>
    </font>
    <font>
      <sz val="9"/>
      <color indexed="81"/>
      <name val="Verdana"/>
    </font>
    <font>
      <b/>
      <sz val="9"/>
      <color indexed="81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22" fontId="0" fillId="0" borderId="0" xfId="0" applyNumberFormat="1"/>
    <xf numFmtId="3" fontId="0" fillId="0" borderId="0" xfId="0" applyNumberFormat="1"/>
    <xf numFmtId="0" fontId="0" fillId="0" borderId="0" xfId="0" applyNumberFormat="1"/>
    <xf numFmtId="164" fontId="0" fillId="0" borderId="0" xfId="0" applyNumberFormat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top"/>
    </xf>
    <xf numFmtId="0" fontId="2" fillId="4" borderId="1" xfId="0" applyFont="1" applyFill="1" applyBorder="1" applyAlignment="1">
      <alignment horizontal="left"/>
    </xf>
    <xf numFmtId="165" fontId="0" fillId="0" borderId="0" xfId="0" applyNumberFormat="1"/>
    <xf numFmtId="0" fontId="2" fillId="3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L16"/>
  <sheetViews>
    <sheetView tabSelected="1" workbookViewId="0">
      <selection activeCell="D17" sqref="D17"/>
    </sheetView>
  </sheetViews>
  <sheetFormatPr baseColWidth="10" defaultRowHeight="13"/>
  <cols>
    <col min="1" max="2" width="12.7109375" customWidth="1"/>
    <col min="3" max="3" width="8.140625" customWidth="1"/>
    <col min="4" max="4" width="25.28515625" customWidth="1"/>
    <col min="5" max="5" width="9.5703125" customWidth="1"/>
    <col min="6" max="6" width="10.42578125" customWidth="1"/>
    <col min="7" max="8" width="10.42578125" style="5" customWidth="1"/>
    <col min="9" max="9" width="10.140625" customWidth="1"/>
    <col min="10" max="10" width="11" customWidth="1"/>
    <col min="11" max="11" width="8.140625" customWidth="1"/>
    <col min="12" max="12" width="12.140625" customWidth="1"/>
    <col min="13" max="13" width="6" customWidth="1"/>
    <col min="14" max="14" width="10.140625" customWidth="1"/>
    <col min="15" max="15" width="6.7109375" customWidth="1"/>
    <col min="16" max="16" width="12.7109375" customWidth="1"/>
    <col min="17" max="17" width="25.42578125" customWidth="1"/>
    <col min="18" max="18" width="13.7109375" customWidth="1"/>
    <col min="19" max="19" width="47.5703125" customWidth="1"/>
    <col min="22" max="22" width="14.5703125" bestFit="1" customWidth="1"/>
    <col min="24" max="24" width="29.5703125" bestFit="1" customWidth="1"/>
    <col min="25" max="25" width="28.7109375" customWidth="1"/>
    <col min="26" max="26" width="15.85546875" style="14" customWidth="1"/>
    <col min="35" max="35" width="18.85546875" bestFit="1" customWidth="1"/>
    <col min="37" max="37" width="25.42578125" bestFit="1" customWidth="1"/>
    <col min="38" max="38" width="20.28515625" bestFit="1" customWidth="1"/>
  </cols>
  <sheetData>
    <row r="1" spans="1:38">
      <c r="A1" t="s">
        <v>69</v>
      </c>
      <c r="B1" t="s">
        <v>67</v>
      </c>
      <c r="C1" t="s">
        <v>74</v>
      </c>
      <c r="D1" t="s">
        <v>75</v>
      </c>
      <c r="E1" s="1" t="s">
        <v>76</v>
      </c>
      <c r="F1" s="1" t="s">
        <v>77</v>
      </c>
      <c r="G1" s="5" t="s">
        <v>26</v>
      </c>
      <c r="H1" s="5" t="s">
        <v>27</v>
      </c>
      <c r="I1" s="1" t="s">
        <v>70</v>
      </c>
      <c r="J1" s="1" t="s">
        <v>71</v>
      </c>
      <c r="K1" t="s">
        <v>78</v>
      </c>
      <c r="L1" t="s">
        <v>79</v>
      </c>
      <c r="M1" t="s">
        <v>80</v>
      </c>
      <c r="N1" t="s">
        <v>81</v>
      </c>
      <c r="O1" t="s">
        <v>82</v>
      </c>
      <c r="P1" t="s">
        <v>22</v>
      </c>
      <c r="Q1" t="s">
        <v>23</v>
      </c>
      <c r="R1" t="s">
        <v>24</v>
      </c>
      <c r="S1" t="s">
        <v>25</v>
      </c>
      <c r="T1" s="6" t="s">
        <v>28</v>
      </c>
      <c r="U1" s="7" t="s">
        <v>29</v>
      </c>
      <c r="V1" s="8" t="s">
        <v>30</v>
      </c>
      <c r="W1" s="8" t="s">
        <v>31</v>
      </c>
      <c r="X1" s="8" t="s">
        <v>32</v>
      </c>
      <c r="Y1" s="8" t="s">
        <v>33</v>
      </c>
      <c r="Z1" s="13" t="s">
        <v>34</v>
      </c>
      <c r="AA1" s="8" t="s">
        <v>35</v>
      </c>
      <c r="AB1" s="8" t="s">
        <v>36</v>
      </c>
      <c r="AC1" s="8" t="s">
        <v>37</v>
      </c>
      <c r="AD1" s="8" t="s">
        <v>38</v>
      </c>
      <c r="AE1" s="9" t="s">
        <v>39</v>
      </c>
      <c r="AF1" s="9" t="s">
        <v>40</v>
      </c>
      <c r="AG1" s="10" t="s">
        <v>41</v>
      </c>
      <c r="AH1" s="10" t="s">
        <v>42</v>
      </c>
      <c r="AI1" s="10" t="s">
        <v>43</v>
      </c>
      <c r="AJ1" s="11" t="s">
        <v>44</v>
      </c>
      <c r="AK1" s="11" t="s">
        <v>45</v>
      </c>
      <c r="AL1" s="10" t="s">
        <v>73</v>
      </c>
    </row>
    <row r="2" spans="1:38">
      <c r="A2" t="s">
        <v>0</v>
      </c>
      <c r="B2" s="2">
        <v>41052.915972222225</v>
      </c>
      <c r="C2" t="s">
        <v>83</v>
      </c>
      <c r="D2" t="s">
        <v>87</v>
      </c>
      <c r="E2" s="1" t="s">
        <v>88</v>
      </c>
      <c r="F2" s="1" t="s">
        <v>89</v>
      </c>
      <c r="G2" s="5">
        <v>52.353400000000001</v>
      </c>
      <c r="H2" s="5">
        <v>4.910857</v>
      </c>
      <c r="I2" s="3">
        <v>52353400</v>
      </c>
      <c r="J2" s="3">
        <v>4910857</v>
      </c>
      <c r="K2">
        <v>18763</v>
      </c>
      <c r="L2">
        <v>33676544</v>
      </c>
      <c r="M2">
        <v>16108</v>
      </c>
      <c r="N2">
        <v>22745678</v>
      </c>
      <c r="O2">
        <v>10</v>
      </c>
      <c r="P2" t="s">
        <v>85</v>
      </c>
      <c r="Q2" t="s">
        <v>90</v>
      </c>
      <c r="R2" t="s">
        <v>91</v>
      </c>
      <c r="S2" t="str">
        <f t="shared" ref="S2:S12" si="0">"http://maps.google.com/maps?f=q&amp;q="&amp;E2&amp;","&amp;F2</f>
        <v>http://maps.google.com/maps?f=q&amp;q=52.353400,4.910857</v>
      </c>
      <c r="T2" t="s">
        <v>5</v>
      </c>
      <c r="U2" t="str">
        <f t="shared" ref="U2:U12" si="1">IF(ISNUMBER(FIND("Cell",C2)),"tridown","dot")</f>
        <v>dot</v>
      </c>
      <c r="V2" s="12">
        <f t="shared" ref="V2:V12" si="2">B2</f>
        <v>41052.915972222225</v>
      </c>
      <c r="X2" t="str">
        <f t="shared" ref="X2:X12" si="3">IF(IFERROR(FIND("SSID",D2,1),-1)=-1,C2&amp;": "&amp;D2,C2&amp;": "&amp;MID(D2,7,50))</f>
        <v>Wi-Fi: UPC6638994</v>
      </c>
      <c r="Y2" t="str">
        <f t="shared" ref="Y2:Y12" si="4">"Ping &lt;b&gt;"&amp;O2&amp;" ms&lt;/b&gt; to a server in "&amp;P2&amp;"
"&amp;"Download "&amp;ROUND(L2/1000000,2)&amp;" MB @ &lt;b&gt;"&amp;ROUND(K2/1000,2)&amp;" Mb/sec
&lt;/b&gt;"&amp;"Upload "&amp;ROUND(N2/1000000,2)&amp;" MB @ &lt;b&gt;"&amp;ROUND(M2/1000,2)&amp;" Mb/sec&lt;/B&gt;.
See &lt;a href="""&amp;S2&amp;""" target=_blank""&gt;on Google Maps&lt;/a&gt;"</f>
        <v>Ping &lt;b&gt;10 ms&lt;/b&gt; to a server in Amsterdam_x000D_Download 33,68 MB @ &lt;b&gt;18,76 Mb/sec_x000D_&lt;/b&gt;Upload 22,75 MB @ &lt;b&gt;16,11 Mb/sec&lt;/B&gt;._x000D_See &lt;a href="http://maps.google.com/maps?f=q&amp;q=52.353400,4.910857" target=_blank"&gt;on Google Maps&lt;/a&gt;</v>
      </c>
      <c r="Z2" s="14" t="str">
        <f t="shared" ref="Z2:Z12" si="5">IF(ISNUMBER(FIND("Cell",C2)),"http://files.camerize.com/visualeyes/speedtestcell.png","http://files.camerize.com/visualeyes/speedtestwifi.png")</f>
        <v>http://files.camerize.com/visualeyes/speedtestwifi.png</v>
      </c>
      <c r="AA2">
        <v>1</v>
      </c>
      <c r="AB2" t="str">
        <f t="shared" ref="AB2:AB12" si="6">IF(K2&lt;10000,"red",IF(AND(K2&gt;=10000,K2&lt;20000),"orange",IF(AND(K2&gt;=20000,K2&lt;40000),"yellow","green")))</f>
        <v>orange</v>
      </c>
      <c r="AI2" s="4" t="str">
        <f t="shared" ref="AI2:AI12" si="7">F2&amp;","&amp;E2</f>
        <v>4.910857,52.353400</v>
      </c>
      <c r="AK2" t="str">
        <f t="shared" ref="AK2:AK12" si="8">"where:"&amp;F2&amp;","&amp;E2&amp;",2"</f>
        <v>where:4.910857,52.353400,2</v>
      </c>
      <c r="AL2" t="str">
        <f t="shared" ref="AL2:AL12" si="9">F2&amp;","&amp;E2&amp;",2"</f>
        <v>4.910857,52.353400,2</v>
      </c>
    </row>
    <row r="3" spans="1:38">
      <c r="A3" t="s">
        <v>1</v>
      </c>
      <c r="B3" s="2">
        <v>41064.672222222223</v>
      </c>
      <c r="C3" t="s">
        <v>83</v>
      </c>
      <c r="D3" t="s">
        <v>62</v>
      </c>
      <c r="E3" s="1" t="s">
        <v>63</v>
      </c>
      <c r="F3" s="1" t="s">
        <v>64</v>
      </c>
      <c r="G3" s="5">
        <v>52.372517000000002</v>
      </c>
      <c r="H3" s="5">
        <v>4.8821019999999997</v>
      </c>
      <c r="I3" s="3">
        <v>52372517</v>
      </c>
      <c r="J3" s="3">
        <v>4882102</v>
      </c>
      <c r="K3">
        <v>3428</v>
      </c>
      <c r="L3">
        <v>6061576</v>
      </c>
      <c r="M3">
        <v>2659</v>
      </c>
      <c r="N3">
        <v>4700510</v>
      </c>
      <c r="O3">
        <v>19</v>
      </c>
      <c r="P3" t="s">
        <v>85</v>
      </c>
      <c r="Q3" s="1" t="s">
        <v>65</v>
      </c>
      <c r="R3" s="1" t="s">
        <v>66</v>
      </c>
      <c r="S3" t="str">
        <f t="shared" si="0"/>
        <v>http://maps.google.com/maps?f=q&amp;q=52.372517,4.882102</v>
      </c>
      <c r="T3" t="s">
        <v>4</v>
      </c>
      <c r="U3" t="str">
        <f t="shared" si="1"/>
        <v>dot</v>
      </c>
      <c r="V3" s="12">
        <f t="shared" si="2"/>
        <v>41064.672222222223</v>
      </c>
      <c r="X3" t="str">
        <f t="shared" si="3"/>
        <v>Wi-Fi: VGV751902129A_EXT</v>
      </c>
      <c r="Y3" t="str">
        <f t="shared" si="4"/>
        <v>Ping &lt;b&gt;19 ms&lt;/b&gt; to a server in Amsterdam_x000D_Download 6,06 MB @ &lt;b&gt;3,43 Mb/sec_x000D_&lt;/b&gt;Upload 4,7 MB @ &lt;b&gt;2,66 Mb/sec&lt;/B&gt;._x000D_See &lt;a href="http://maps.google.com/maps?f=q&amp;q=52.372517,4.882102" target=_blank"&gt;on Google Maps&lt;/a&gt;</v>
      </c>
      <c r="Z3" s="14" t="str">
        <f t="shared" si="5"/>
        <v>http://files.camerize.com/visualeyes/speedtestwifi.png</v>
      </c>
      <c r="AA3">
        <f>MOD((AA2+4),4)+1</f>
        <v>2</v>
      </c>
      <c r="AB3" t="str">
        <f t="shared" si="6"/>
        <v>red</v>
      </c>
      <c r="AI3" s="4" t="str">
        <f t="shared" si="7"/>
        <v>4.882102,52.372517</v>
      </c>
      <c r="AK3" t="str">
        <f t="shared" si="8"/>
        <v>where:4.882102,52.372517,2</v>
      </c>
      <c r="AL3" t="str">
        <f t="shared" si="9"/>
        <v>4.882102,52.372517,2</v>
      </c>
    </row>
    <row r="4" spans="1:38">
      <c r="A4" t="s">
        <v>13</v>
      </c>
      <c r="B4" s="2">
        <v>41066.218055555553</v>
      </c>
      <c r="C4" t="s">
        <v>92</v>
      </c>
      <c r="D4" t="s">
        <v>14</v>
      </c>
      <c r="E4" s="1" t="s">
        <v>8</v>
      </c>
      <c r="F4" s="1" t="s">
        <v>9</v>
      </c>
      <c r="G4" s="5">
        <v>-33.883800000000001</v>
      </c>
      <c r="H4" s="5">
        <v>150.9615</v>
      </c>
      <c r="I4" s="3">
        <v>-33883800</v>
      </c>
      <c r="J4" s="3">
        <v>150961500</v>
      </c>
      <c r="K4">
        <v>6786</v>
      </c>
      <c r="L4">
        <v>12458730</v>
      </c>
      <c r="M4">
        <v>3515</v>
      </c>
      <c r="N4">
        <v>6251038</v>
      </c>
      <c r="O4">
        <v>41</v>
      </c>
      <c r="P4" t="s">
        <v>10</v>
      </c>
      <c r="Q4" s="1" t="s">
        <v>11</v>
      </c>
      <c r="R4" s="1" t="s">
        <v>12</v>
      </c>
      <c r="S4" t="str">
        <f t="shared" si="0"/>
        <v>http://maps.google.com/maps?f=q&amp;q=-33.883800,150.961500</v>
      </c>
      <c r="T4" t="s">
        <v>54</v>
      </c>
      <c r="U4" t="str">
        <f t="shared" si="1"/>
        <v>tridown</v>
      </c>
      <c r="V4" s="12">
        <f t="shared" si="2"/>
        <v>41066.218055555553</v>
      </c>
      <c r="X4" t="str">
        <f t="shared" si="3"/>
        <v>Cell: OPTUS WCDMA</v>
      </c>
      <c r="Y4" t="str">
        <f t="shared" si="4"/>
        <v>Ping &lt;b&gt;41 ms&lt;/b&gt; to a server in Blacktown_x000D_Download 12,46 MB @ &lt;b&gt;6,79 Mb/sec_x000D_&lt;/b&gt;Upload 6,25 MB @ &lt;b&gt;3,52 Mb/sec&lt;/B&gt;._x000D_See &lt;a href="http://maps.google.com/maps?f=q&amp;q=-33.883800,150.961500" target=_blank"&gt;on Google Maps&lt;/a&gt;</v>
      </c>
      <c r="Z4" s="14" t="str">
        <f t="shared" si="5"/>
        <v>http://files.camerize.com/visualeyes/speedtestcell.png</v>
      </c>
      <c r="AA4">
        <f t="shared" ref="AA4:AA12" si="10">MOD((AA3+4),4)+1</f>
        <v>3</v>
      </c>
      <c r="AB4" t="str">
        <f t="shared" si="6"/>
        <v>red</v>
      </c>
      <c r="AI4" s="4" t="str">
        <f t="shared" si="7"/>
        <v>150.961500,-33.883800</v>
      </c>
      <c r="AK4" t="str">
        <f t="shared" si="8"/>
        <v>where:150.961500,-33.883800,2</v>
      </c>
      <c r="AL4" t="str">
        <f t="shared" si="9"/>
        <v>150.961500,-33.883800,2</v>
      </c>
    </row>
    <row r="5" spans="1:38">
      <c r="A5" t="s">
        <v>6</v>
      </c>
      <c r="B5" s="2">
        <v>41066.21875</v>
      </c>
      <c r="C5" t="s">
        <v>92</v>
      </c>
      <c r="D5" t="s">
        <v>7</v>
      </c>
      <c r="E5" s="1" t="s">
        <v>8</v>
      </c>
      <c r="F5" s="1" t="s">
        <v>9</v>
      </c>
      <c r="G5" s="5">
        <v>-33.883800000000001</v>
      </c>
      <c r="H5" s="5">
        <v>150.9615</v>
      </c>
      <c r="I5" s="3">
        <v>-33883800</v>
      </c>
      <c r="J5" s="3">
        <v>150961500</v>
      </c>
      <c r="K5">
        <v>25779</v>
      </c>
      <c r="L5">
        <v>46672954</v>
      </c>
      <c r="M5">
        <v>17479</v>
      </c>
      <c r="N5">
        <v>30920365</v>
      </c>
      <c r="O5">
        <v>19</v>
      </c>
      <c r="P5" t="s">
        <v>10</v>
      </c>
      <c r="Q5" s="1" t="s">
        <v>11</v>
      </c>
      <c r="R5" s="1" t="s">
        <v>12</v>
      </c>
      <c r="S5" t="str">
        <f t="shared" si="0"/>
        <v>http://maps.google.com/maps?f=q&amp;q=-33.883800,150.961500</v>
      </c>
      <c r="T5" t="s">
        <v>53</v>
      </c>
      <c r="U5" t="str">
        <f t="shared" si="1"/>
        <v>tridown</v>
      </c>
      <c r="V5" s="12">
        <f t="shared" si="2"/>
        <v>41066.21875</v>
      </c>
      <c r="X5" t="str">
        <f t="shared" si="3"/>
        <v>Cell: OPTUS LTE</v>
      </c>
      <c r="Y5" t="str">
        <f t="shared" si="4"/>
        <v>Ping &lt;b&gt;19 ms&lt;/b&gt; to a server in Blacktown_x000D_Download 46,67 MB @ &lt;b&gt;25,78 Mb/sec_x000D_&lt;/b&gt;Upload 30,92 MB @ &lt;b&gt;17,48 Mb/sec&lt;/B&gt;._x000D_See &lt;a href="http://maps.google.com/maps?f=q&amp;q=-33.883800,150.961500" target=_blank"&gt;on Google Maps&lt;/a&gt;</v>
      </c>
      <c r="Z5" s="14" t="str">
        <f t="shared" si="5"/>
        <v>http://files.camerize.com/visualeyes/speedtestcell.png</v>
      </c>
      <c r="AA5">
        <f t="shared" si="10"/>
        <v>4</v>
      </c>
      <c r="AB5" t="str">
        <f t="shared" si="6"/>
        <v>yellow</v>
      </c>
      <c r="AI5" s="4" t="str">
        <f t="shared" si="7"/>
        <v>150.961500,-33.883800</v>
      </c>
      <c r="AK5" t="str">
        <f t="shared" si="8"/>
        <v>where:150.961500,-33.883800,2</v>
      </c>
      <c r="AL5" t="str">
        <f t="shared" si="9"/>
        <v>150.961500,-33.883800,2</v>
      </c>
    </row>
    <row r="6" spans="1:38">
      <c r="A6" t="s">
        <v>13</v>
      </c>
      <c r="B6" s="2">
        <v>41066.219444444447</v>
      </c>
      <c r="C6" t="s">
        <v>92</v>
      </c>
      <c r="D6" t="s">
        <v>7</v>
      </c>
      <c r="E6" s="1" t="s">
        <v>8</v>
      </c>
      <c r="F6" s="1" t="s">
        <v>9</v>
      </c>
      <c r="G6" s="5">
        <v>-33.883800000000001</v>
      </c>
      <c r="H6" s="5">
        <v>150.9615</v>
      </c>
      <c r="I6" s="3">
        <v>-33883800</v>
      </c>
      <c r="J6" s="3">
        <v>150961500</v>
      </c>
      <c r="K6">
        <v>14436</v>
      </c>
      <c r="L6">
        <v>23547948</v>
      </c>
      <c r="M6">
        <v>1742</v>
      </c>
      <c r="N6">
        <v>2142529</v>
      </c>
      <c r="O6">
        <v>17</v>
      </c>
      <c r="P6" t="s">
        <v>10</v>
      </c>
      <c r="Q6" s="1" t="s">
        <v>11</v>
      </c>
      <c r="R6" s="1" t="s">
        <v>12</v>
      </c>
      <c r="S6" t="str">
        <f t="shared" si="0"/>
        <v>http://maps.google.com/maps?f=q&amp;q=-33.883800,150.961500</v>
      </c>
      <c r="T6" t="s">
        <v>52</v>
      </c>
      <c r="U6" t="str">
        <f t="shared" si="1"/>
        <v>tridown</v>
      </c>
      <c r="V6" s="12">
        <f t="shared" si="2"/>
        <v>41066.219444444447</v>
      </c>
      <c r="X6" t="str">
        <f t="shared" si="3"/>
        <v>Cell: OPTUS LTE</v>
      </c>
      <c r="Y6" t="str">
        <f t="shared" si="4"/>
        <v>Ping &lt;b&gt;17 ms&lt;/b&gt; to a server in Blacktown_x000D_Download 23,55 MB @ &lt;b&gt;14,44 Mb/sec_x000D_&lt;/b&gt;Upload 2,14 MB @ &lt;b&gt;1,74 Mb/sec&lt;/B&gt;._x000D_See &lt;a href="http://maps.google.com/maps?f=q&amp;q=-33.883800,150.961500" target=_blank"&gt;on Google Maps&lt;/a&gt;</v>
      </c>
      <c r="Z6" s="14" t="str">
        <f t="shared" si="5"/>
        <v>http://files.camerize.com/visualeyes/speedtestcell.png</v>
      </c>
      <c r="AA6">
        <f t="shared" si="10"/>
        <v>1</v>
      </c>
      <c r="AB6" t="str">
        <f t="shared" si="6"/>
        <v>orange</v>
      </c>
      <c r="AI6" s="4" t="str">
        <f t="shared" si="7"/>
        <v>150.961500,-33.883800</v>
      </c>
      <c r="AK6" t="str">
        <f t="shared" si="8"/>
        <v>where:150.961500,-33.883800,2</v>
      </c>
      <c r="AL6" t="str">
        <f t="shared" si="9"/>
        <v>150.961500,-33.883800,2</v>
      </c>
    </row>
    <row r="7" spans="1:38">
      <c r="A7" t="s">
        <v>13</v>
      </c>
      <c r="B7" s="2">
        <v>41066.224305555559</v>
      </c>
      <c r="C7" t="s">
        <v>92</v>
      </c>
      <c r="D7" t="s">
        <v>7</v>
      </c>
      <c r="E7" s="1" t="s">
        <v>8</v>
      </c>
      <c r="F7" s="1" t="s">
        <v>9</v>
      </c>
      <c r="G7" s="5">
        <v>-33.883800000000001</v>
      </c>
      <c r="H7" s="5">
        <v>150.9615</v>
      </c>
      <c r="I7" s="3">
        <v>-33883800</v>
      </c>
      <c r="J7" s="3">
        <v>150961500</v>
      </c>
      <c r="K7">
        <v>24327</v>
      </c>
      <c r="L7">
        <v>45666858</v>
      </c>
      <c r="M7">
        <v>6156</v>
      </c>
      <c r="N7">
        <v>11585755</v>
      </c>
      <c r="O7">
        <v>36</v>
      </c>
      <c r="P7" t="s">
        <v>10</v>
      </c>
      <c r="Q7" s="1" t="s">
        <v>11</v>
      </c>
      <c r="R7" s="1" t="s">
        <v>12</v>
      </c>
      <c r="S7" t="str">
        <f t="shared" si="0"/>
        <v>http://maps.google.com/maps?f=q&amp;q=-33.883800,150.961500</v>
      </c>
      <c r="T7" t="s">
        <v>51</v>
      </c>
      <c r="U7" t="str">
        <f t="shared" si="1"/>
        <v>tridown</v>
      </c>
      <c r="V7" s="12">
        <f t="shared" si="2"/>
        <v>41066.224305555559</v>
      </c>
      <c r="X7" t="str">
        <f t="shared" si="3"/>
        <v>Cell: OPTUS LTE</v>
      </c>
      <c r="Y7" t="str">
        <f t="shared" si="4"/>
        <v>Ping &lt;b&gt;36 ms&lt;/b&gt; to a server in Blacktown_x000D_Download 45,67 MB @ &lt;b&gt;24,33 Mb/sec_x000D_&lt;/b&gt;Upload 11,59 MB @ &lt;b&gt;6,16 Mb/sec&lt;/B&gt;._x000D_See &lt;a href="http://maps.google.com/maps?f=q&amp;q=-33.883800,150.961500" target=_blank"&gt;on Google Maps&lt;/a&gt;</v>
      </c>
      <c r="Z7" s="14" t="str">
        <f t="shared" si="5"/>
        <v>http://files.camerize.com/visualeyes/speedtestcell.png</v>
      </c>
      <c r="AA7">
        <f t="shared" si="10"/>
        <v>2</v>
      </c>
      <c r="AB7" t="str">
        <f t="shared" si="6"/>
        <v>yellow</v>
      </c>
      <c r="AI7" s="4" t="str">
        <f t="shared" si="7"/>
        <v>150.961500,-33.883800</v>
      </c>
      <c r="AK7" t="str">
        <f t="shared" si="8"/>
        <v>where:150.961500,-33.883800,2</v>
      </c>
      <c r="AL7" t="str">
        <f t="shared" si="9"/>
        <v>150.961500,-33.883800,2</v>
      </c>
    </row>
    <row r="8" spans="1:38">
      <c r="A8" t="s">
        <v>16</v>
      </c>
      <c r="B8" s="2">
        <v>41071.955555555556</v>
      </c>
      <c r="C8" t="s">
        <v>83</v>
      </c>
      <c r="D8" t="s">
        <v>84</v>
      </c>
      <c r="E8" s="1" t="s">
        <v>20</v>
      </c>
      <c r="F8" s="1" t="s">
        <v>21</v>
      </c>
      <c r="G8" s="5">
        <v>52.369238000000003</v>
      </c>
      <c r="H8" s="5">
        <v>4.9059290000000004</v>
      </c>
      <c r="I8" s="3">
        <v>52369238</v>
      </c>
      <c r="J8" s="3">
        <v>4905929</v>
      </c>
      <c r="K8">
        <v>5931</v>
      </c>
      <c r="L8">
        <v>10580536</v>
      </c>
      <c r="M8">
        <v>847</v>
      </c>
      <c r="N8">
        <v>1490048</v>
      </c>
      <c r="O8">
        <v>22</v>
      </c>
      <c r="P8" t="s">
        <v>85</v>
      </c>
      <c r="Q8" s="1" t="s">
        <v>19</v>
      </c>
      <c r="R8" s="1" t="s">
        <v>86</v>
      </c>
      <c r="S8" t="str">
        <f t="shared" si="0"/>
        <v>http://maps.google.com/maps?f=q&amp;q=52.369238,4.905929</v>
      </c>
      <c r="T8" t="s">
        <v>50</v>
      </c>
      <c r="U8" t="str">
        <f t="shared" si="1"/>
        <v>dot</v>
      </c>
      <c r="V8" s="12">
        <f t="shared" si="2"/>
        <v>41071.955555555556</v>
      </c>
      <c r="X8" t="str">
        <f t="shared" si="3"/>
        <v>Wi-Fi: FritzBox!</v>
      </c>
      <c r="Y8" t="str">
        <f t="shared" si="4"/>
        <v>Ping &lt;b&gt;22 ms&lt;/b&gt; to a server in Amsterdam_x000D_Download 10,58 MB @ &lt;b&gt;5,93 Mb/sec_x000D_&lt;/b&gt;Upload 1,49 MB @ &lt;b&gt;0,85 Mb/sec&lt;/B&gt;._x000D_See &lt;a href="http://maps.google.com/maps?f=q&amp;q=52.369238,4.905929" target=_blank"&gt;on Google Maps&lt;/a&gt;</v>
      </c>
      <c r="Z8" s="14" t="str">
        <f t="shared" si="5"/>
        <v>http://files.camerize.com/visualeyes/speedtestwifi.png</v>
      </c>
      <c r="AA8">
        <f t="shared" si="10"/>
        <v>3</v>
      </c>
      <c r="AB8" t="str">
        <f t="shared" si="6"/>
        <v>red</v>
      </c>
      <c r="AI8" s="4" t="str">
        <f t="shared" si="7"/>
        <v>4.905929,52.369238</v>
      </c>
      <c r="AK8" t="str">
        <f t="shared" si="8"/>
        <v>where:4.905929,52.369238,2</v>
      </c>
      <c r="AL8" t="str">
        <f t="shared" si="9"/>
        <v>4.905929,52.369238,2</v>
      </c>
    </row>
    <row r="9" spans="1:38">
      <c r="A9" t="s">
        <v>16</v>
      </c>
      <c r="B9" s="2">
        <v>41071.974305555559</v>
      </c>
      <c r="C9" t="s">
        <v>83</v>
      </c>
      <c r="D9" t="s">
        <v>84</v>
      </c>
      <c r="E9" s="1" t="s">
        <v>55</v>
      </c>
      <c r="F9" s="1" t="s">
        <v>68</v>
      </c>
      <c r="G9" s="5">
        <v>52.369242</v>
      </c>
      <c r="H9" s="5">
        <v>4.9059309999999998</v>
      </c>
      <c r="I9" s="3">
        <v>52369242</v>
      </c>
      <c r="J9" s="3">
        <v>4905931</v>
      </c>
      <c r="K9">
        <v>5189</v>
      </c>
      <c r="L9">
        <v>9293264</v>
      </c>
      <c r="M9">
        <v>850</v>
      </c>
      <c r="N9">
        <v>1378484</v>
      </c>
      <c r="O9">
        <v>22</v>
      </c>
      <c r="P9" t="s">
        <v>85</v>
      </c>
      <c r="Q9" s="1" t="s">
        <v>19</v>
      </c>
      <c r="R9" s="1" t="s">
        <v>86</v>
      </c>
      <c r="S9" t="str">
        <f t="shared" si="0"/>
        <v>http://maps.google.com/maps?f=q&amp;q=52.369242,4.905931</v>
      </c>
      <c r="T9" t="s">
        <v>49</v>
      </c>
      <c r="U9" t="str">
        <f t="shared" si="1"/>
        <v>dot</v>
      </c>
      <c r="V9" s="12">
        <f t="shared" si="2"/>
        <v>41071.974305555559</v>
      </c>
      <c r="X9" t="str">
        <f t="shared" si="3"/>
        <v>Wi-Fi: FritzBox!</v>
      </c>
      <c r="Y9" t="str">
        <f t="shared" si="4"/>
        <v>Ping &lt;b&gt;22 ms&lt;/b&gt; to a server in Amsterdam_x000D_Download 9,29 MB @ &lt;b&gt;5,19 Mb/sec_x000D_&lt;/b&gt;Upload 1,38 MB @ &lt;b&gt;0,85 Mb/sec&lt;/B&gt;._x000D_See &lt;a href="http://maps.google.com/maps?f=q&amp;q=52.369242,4.905931" target=_blank"&gt;on Google Maps&lt;/a&gt;</v>
      </c>
      <c r="Z9" s="14" t="str">
        <f t="shared" si="5"/>
        <v>http://files.camerize.com/visualeyes/speedtestwifi.png</v>
      </c>
      <c r="AA9">
        <f t="shared" si="10"/>
        <v>4</v>
      </c>
      <c r="AB9" t="str">
        <f t="shared" si="6"/>
        <v>red</v>
      </c>
      <c r="AI9" s="4" t="str">
        <f t="shared" si="7"/>
        <v>4.905931,52.369242</v>
      </c>
      <c r="AK9" t="str">
        <f t="shared" si="8"/>
        <v>where:4.905931,52.369242,2</v>
      </c>
      <c r="AL9" t="str">
        <f t="shared" si="9"/>
        <v>4.905931,52.369242,2</v>
      </c>
    </row>
    <row r="10" spans="1:38">
      <c r="A10" t="s">
        <v>2</v>
      </c>
      <c r="B10" s="2">
        <v>41073.47152777778</v>
      </c>
      <c r="C10" t="s">
        <v>83</v>
      </c>
      <c r="D10" t="s">
        <v>72</v>
      </c>
      <c r="E10" s="1" t="s">
        <v>60</v>
      </c>
      <c r="F10" s="1" t="s">
        <v>61</v>
      </c>
      <c r="G10" s="5">
        <v>52.374766000000001</v>
      </c>
      <c r="H10" s="5">
        <v>4.8959099999999998</v>
      </c>
      <c r="I10" s="3">
        <v>52374766</v>
      </c>
      <c r="J10" s="3">
        <v>4895910</v>
      </c>
      <c r="K10">
        <v>37897</v>
      </c>
      <c r="L10">
        <v>63256128</v>
      </c>
      <c r="M10">
        <v>39330</v>
      </c>
      <c r="N10">
        <v>64034154</v>
      </c>
      <c r="O10">
        <v>6</v>
      </c>
      <c r="P10" t="s">
        <v>85</v>
      </c>
      <c r="Q10" s="1" t="s">
        <v>56</v>
      </c>
      <c r="R10" s="1" t="s">
        <v>57</v>
      </c>
      <c r="S10" t="str">
        <f t="shared" si="0"/>
        <v>http://maps.google.com/maps?f=q&amp;q=52.374766,4.895910</v>
      </c>
      <c r="T10" t="s">
        <v>48</v>
      </c>
      <c r="U10" t="str">
        <f t="shared" si="1"/>
        <v>dot</v>
      </c>
      <c r="V10" s="12">
        <f t="shared" si="2"/>
        <v>41073.47152777778</v>
      </c>
      <c r="X10" t="str">
        <f t="shared" si="3"/>
        <v>Wi-Fi: GOTOAmsterdam</v>
      </c>
      <c r="Y10" t="str">
        <f t="shared" si="4"/>
        <v>Ping &lt;b&gt;6 ms&lt;/b&gt; to a server in Amsterdam_x000D_Download 63,26 MB @ &lt;b&gt;37,9 Mb/sec_x000D_&lt;/b&gt;Upload 64,03 MB @ &lt;b&gt;39,33 Mb/sec&lt;/B&gt;._x000D_See &lt;a href="http://maps.google.com/maps?f=q&amp;q=52.374766,4.895910" target=_blank"&gt;on Google Maps&lt;/a&gt;</v>
      </c>
      <c r="Z10" s="14" t="str">
        <f t="shared" si="5"/>
        <v>http://files.camerize.com/visualeyes/speedtestwifi.png</v>
      </c>
      <c r="AA10">
        <f t="shared" si="10"/>
        <v>1</v>
      </c>
      <c r="AB10" t="str">
        <f t="shared" si="6"/>
        <v>yellow</v>
      </c>
      <c r="AI10" s="4" t="str">
        <f t="shared" si="7"/>
        <v>4.895910,52.374766</v>
      </c>
      <c r="AK10" t="str">
        <f t="shared" si="8"/>
        <v>where:4.895910,52.374766,2</v>
      </c>
      <c r="AL10" t="str">
        <f t="shared" si="9"/>
        <v>4.895910,52.374766,2</v>
      </c>
    </row>
    <row r="11" spans="1:38">
      <c r="A11" t="s">
        <v>1</v>
      </c>
      <c r="B11" s="2">
        <v>41073.770138888889</v>
      </c>
      <c r="C11" t="s">
        <v>83</v>
      </c>
      <c r="D11" t="s">
        <v>72</v>
      </c>
      <c r="E11" s="1" t="s">
        <v>58</v>
      </c>
      <c r="F11" s="1" t="s">
        <v>59</v>
      </c>
      <c r="G11" s="5">
        <v>52.374766999999999</v>
      </c>
      <c r="H11" s="5">
        <v>4.89574</v>
      </c>
      <c r="I11" s="3">
        <v>52374767</v>
      </c>
      <c r="J11" s="3">
        <v>4895740</v>
      </c>
      <c r="K11">
        <v>38932</v>
      </c>
      <c r="L11">
        <v>63281944</v>
      </c>
      <c r="M11">
        <v>40107</v>
      </c>
      <c r="N11">
        <v>64836446</v>
      </c>
      <c r="O11">
        <v>4</v>
      </c>
      <c r="P11" t="s">
        <v>85</v>
      </c>
      <c r="Q11" s="1" t="s">
        <v>56</v>
      </c>
      <c r="R11" s="1" t="s">
        <v>57</v>
      </c>
      <c r="S11" t="str">
        <f t="shared" si="0"/>
        <v>http://maps.google.com/maps?f=q&amp;q=52.374767,4.895740</v>
      </c>
      <c r="T11" t="s">
        <v>47</v>
      </c>
      <c r="U11" t="str">
        <f t="shared" si="1"/>
        <v>dot</v>
      </c>
      <c r="V11" s="12">
        <f t="shared" si="2"/>
        <v>41073.770138888889</v>
      </c>
      <c r="X11" t="str">
        <f t="shared" si="3"/>
        <v>Wi-Fi: GOTOAmsterdam</v>
      </c>
      <c r="Y11" t="str">
        <f t="shared" si="4"/>
        <v>Ping &lt;b&gt;4 ms&lt;/b&gt; to a server in Amsterdam_x000D_Download 63,28 MB @ &lt;b&gt;38,93 Mb/sec_x000D_&lt;/b&gt;Upload 64,84 MB @ &lt;b&gt;40,11 Mb/sec&lt;/B&gt;._x000D_See &lt;a href="http://maps.google.com/maps?f=q&amp;q=52.374767,4.895740" target=_blank"&gt;on Google Maps&lt;/a&gt;</v>
      </c>
      <c r="Z11" s="14" t="str">
        <f t="shared" si="5"/>
        <v>http://files.camerize.com/visualeyes/speedtestwifi.png</v>
      </c>
      <c r="AA11">
        <f t="shared" si="10"/>
        <v>2</v>
      </c>
      <c r="AB11" t="str">
        <f t="shared" si="6"/>
        <v>yellow</v>
      </c>
      <c r="AI11" s="4" t="str">
        <f t="shared" si="7"/>
        <v>4.895740,52.374767</v>
      </c>
      <c r="AK11" t="str">
        <f t="shared" si="8"/>
        <v>where:4.895740,52.374767,2</v>
      </c>
      <c r="AL11" t="str">
        <f t="shared" si="9"/>
        <v>4.895740,52.374767,2</v>
      </c>
    </row>
    <row r="12" spans="1:38">
      <c r="A12" t="s">
        <v>16</v>
      </c>
      <c r="B12" s="2">
        <v>41073.770833333336</v>
      </c>
      <c r="C12" t="s">
        <v>83</v>
      </c>
      <c r="D12" t="s">
        <v>72</v>
      </c>
      <c r="E12" s="1" t="s">
        <v>17</v>
      </c>
      <c r="F12" s="1" t="s">
        <v>18</v>
      </c>
      <c r="G12" s="5">
        <v>52.374851</v>
      </c>
      <c r="H12" s="5">
        <v>4.8960340000000002</v>
      </c>
      <c r="I12" s="3">
        <v>52374851</v>
      </c>
      <c r="J12" s="3">
        <v>4896034</v>
      </c>
      <c r="K12">
        <v>2182</v>
      </c>
      <c r="L12">
        <v>2477528</v>
      </c>
      <c r="M12">
        <v>5479</v>
      </c>
      <c r="N12">
        <v>8913257</v>
      </c>
      <c r="O12">
        <v>5</v>
      </c>
      <c r="P12" t="s">
        <v>85</v>
      </c>
      <c r="Q12" s="1" t="s">
        <v>15</v>
      </c>
      <c r="R12" s="1" t="s">
        <v>57</v>
      </c>
      <c r="S12" t="str">
        <f t="shared" si="0"/>
        <v>http://maps.google.com/maps?f=q&amp;q=52.374851,4.896034</v>
      </c>
      <c r="T12" t="s">
        <v>46</v>
      </c>
      <c r="U12" t="str">
        <f t="shared" si="1"/>
        <v>dot</v>
      </c>
      <c r="V12" s="12">
        <f t="shared" si="2"/>
        <v>41073.770833333336</v>
      </c>
      <c r="X12" t="str">
        <f t="shared" si="3"/>
        <v>Wi-Fi: GOTOAmsterdam</v>
      </c>
      <c r="Y12" t="str">
        <f t="shared" si="4"/>
        <v>Ping &lt;b&gt;5 ms&lt;/b&gt; to a server in Amsterdam_x000D_Download 2,48 MB @ &lt;b&gt;2,18 Mb/sec_x000D_&lt;/b&gt;Upload 8,91 MB @ &lt;b&gt;5,48 Mb/sec&lt;/B&gt;._x000D_See &lt;a href="http://maps.google.com/maps?f=q&amp;q=52.374851,4.896034" target=_blank"&gt;on Google Maps&lt;/a&gt;</v>
      </c>
      <c r="Z12" s="14" t="str">
        <f t="shared" si="5"/>
        <v>http://files.camerize.com/visualeyes/speedtestwifi.png</v>
      </c>
      <c r="AA12">
        <f t="shared" si="10"/>
        <v>3</v>
      </c>
      <c r="AB12" t="str">
        <f t="shared" si="6"/>
        <v>red</v>
      </c>
      <c r="AI12" s="4" t="str">
        <f t="shared" si="7"/>
        <v>4.896034,52.374851</v>
      </c>
      <c r="AK12" t="str">
        <f t="shared" si="8"/>
        <v>where:4.896034,52.374851,2</v>
      </c>
      <c r="AL12" t="str">
        <f t="shared" si="9"/>
        <v>4.896034,52.374851,2</v>
      </c>
    </row>
    <row r="16" spans="1:38">
      <c r="D16" t="s">
        <v>3</v>
      </c>
    </row>
  </sheetData>
  <sheetCalcPr fullCalcOnLoad="1"/>
  <sortState ref="A2:AL513">
    <sortCondition ref="B3:B513"/>
  </sortState>
  <phoneticPr fontId="1" type="noConversion"/>
  <pageMargins left="0.75" right="0.75" top="1" bottom="1" header="0.5" footer="0.5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VisualEyes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Martinus Meiborg</cp:lastModifiedBy>
  <dcterms:created xsi:type="dcterms:W3CDTF">2016-07-23T13:15:20Z</dcterms:created>
  <dcterms:modified xsi:type="dcterms:W3CDTF">2016-08-15T19:51:45Z</dcterms:modified>
</cp:coreProperties>
</file>